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'дод.6'!$B$1:$I$81</definedName>
  </definedNames>
  <calcPr fullCalcOnLoad="1"/>
</workbook>
</file>

<file path=xl/sharedStrings.xml><?xml version="1.0" encoding="utf-8"?>
<sst xmlns="http://schemas.openxmlformats.org/spreadsheetml/2006/main" count="305" uniqueCount="202">
  <si>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</si>
  <si>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</si>
  <si>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</si>
  <si>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</si>
  <si>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</si>
  <si>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Інші установи та заклади</t>
  </si>
  <si>
    <t>Департамент соціального захисту населення облдержадміністрації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</si>
  <si>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</si>
  <si>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</si>
  <si>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</si>
  <si>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1090</t>
  </si>
  <si>
    <t>0133</t>
  </si>
  <si>
    <t>Перший заступник голови обласної ради</t>
  </si>
  <si>
    <t>Всього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</si>
  <si>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</si>
  <si>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1100000</t>
  </si>
  <si>
    <t>1110000</t>
  </si>
  <si>
    <t>1510000</t>
  </si>
  <si>
    <t>1500000</t>
  </si>
  <si>
    <t>7300000</t>
  </si>
  <si>
    <t>Департамент економічного розвитку і торгівлі облдержадміністрації</t>
  </si>
  <si>
    <t>7310000</t>
  </si>
  <si>
    <t>О.В.Корнійчук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</si>
  <si>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</si>
  <si>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</si>
  <si>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</si>
  <si>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Зміни до переліку місцевих (регіональних) програм, які фінансуватимуться за рахунок коштів
обласного бюджету  у 2017 році
</t>
  </si>
  <si>
    <t>1040</t>
  </si>
  <si>
    <t>1113160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</si>
  <si>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</si>
  <si>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</si>
  <si>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відпочинку та оздоровлення дітей на 2014-2017 роки</t>
  </si>
  <si>
    <t>1115030</t>
  </si>
  <si>
    <t>5030</t>
  </si>
  <si>
    <t>Розвиток дитячо-юнацького та резервного спорту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</si>
  <si>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</si>
  <si>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</si>
  <si>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</si>
  <si>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</si>
  <si>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 xml:space="preserve">Програма розвитку фізичної культури і спорту в Рівненській області на 2014-2017 роки </t>
  </si>
  <si>
    <t>Інші видатки на соціальний захист населення</t>
  </si>
  <si>
    <t>1000000</t>
  </si>
  <si>
    <t>Управління  освіти і науки облдержадміністрації</t>
  </si>
  <si>
    <t>1010000</t>
  </si>
  <si>
    <t>1011220</t>
  </si>
  <si>
    <t>1220</t>
  </si>
  <si>
    <t>0990</t>
  </si>
  <si>
    <t xml:space="preserve">Інші освітні програми                                                    </t>
  </si>
  <si>
    <t>0300000</t>
  </si>
  <si>
    <t>Рівненська обласна державна адміністрація</t>
  </si>
  <si>
    <t>0310000</t>
  </si>
  <si>
    <t>Обласна програма забезпечення  загальноосвітніх навчальних закладів шкільними автобусами у 2017 році</t>
  </si>
  <si>
    <t>2900000</t>
  </si>
  <si>
    <t>Державний архів Рівненської області</t>
  </si>
  <si>
    <t>2910000</t>
  </si>
  <si>
    <t>2918370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</si>
  <si>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</si>
  <si>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</si>
  <si>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</si>
  <si>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забезпечення Державного архіву Рівненської області постами державної охорони на 2017-2019 роки</t>
  </si>
  <si>
    <t>0318370</t>
  </si>
  <si>
    <t>Програма забезпечення мобілізаційної підготовки та оборонної роботи в Рівненській області на 2016-2020 роки</t>
  </si>
  <si>
    <t>Рівненський обласний військовий комісаріат</t>
  </si>
  <si>
    <t>в т.ч.</t>
  </si>
  <si>
    <t>Військова частина А4240</t>
  </si>
  <si>
    <t>0318600</t>
  </si>
  <si>
    <t>8600</t>
  </si>
  <si>
    <t xml:space="preserve">Інші видатки </t>
  </si>
  <si>
    <t>Обласна комплексна програма профілактики правопорушень та боротьби із злочинністю на 2016-2020 роки</t>
  </si>
  <si>
    <t>Інші видатки</t>
  </si>
  <si>
    <t>4000000</t>
  </si>
  <si>
    <t>Департамент житлово-комунального господарства, енергетики та енергоефективності облдержадміністрації</t>
  </si>
  <si>
    <t>4010000</t>
  </si>
  <si>
    <t>4017410</t>
  </si>
  <si>
    <t>7410</t>
  </si>
  <si>
    <t>0470</t>
  </si>
  <si>
    <t>Заходи з енергозбереження</t>
  </si>
  <si>
    <t>4017500</t>
  </si>
  <si>
    <t>7500</t>
  </si>
  <si>
    <t>0411</t>
  </si>
  <si>
    <t>Інші заходи, пов'язані з економічною діяльністю</t>
  </si>
  <si>
    <t>4018800</t>
  </si>
  <si>
    <t>8800</t>
  </si>
  <si>
    <t xml:space="preserve">Інші субвенції  </t>
  </si>
  <si>
    <t>Обласна програма енергоефективності на 2017 рік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</si>
  <si>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</si>
  <si>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Обласна програма надання фінансової підтримки комунальному підприємству «Управління майновим комплексом» Рівненської обласної ради на 2017 рік</t>
  </si>
  <si>
    <t>6700000</t>
  </si>
  <si>
    <t>Управління з питань надзвичайних ситуацій та цивільного захисту населення облдержадміністрації</t>
  </si>
  <si>
    <t>6710000</t>
  </si>
  <si>
    <t>6717500</t>
  </si>
  <si>
    <t xml:space="preserve">Програма створення регіонального,  матеріального  резерву для запобігання і  ліквідації наслідків надзвичайних ситуацій на 2016-2020 роки  </t>
  </si>
  <si>
    <t>7317500</t>
  </si>
  <si>
    <t>7318600</t>
  </si>
  <si>
    <t>Програма розвитку інвестиційної діяльності в Рівненській області на 2016-2018 роки</t>
  </si>
  <si>
    <t xml:space="preserve">Програма економічного та соціального розвитку Рівненської області на 2017 рік (проведення щорічного обласного конкурсу проектів розвитку територіальних громад області)
</t>
  </si>
  <si>
    <t>4700000</t>
  </si>
  <si>
    <t>Департамент  з питань будівництва та архітектури облдержадміністрації</t>
  </si>
  <si>
    <t>4719110</t>
  </si>
  <si>
    <t>9110</t>
  </si>
  <si>
    <t>0511</t>
  </si>
  <si>
    <t>Охорона та раціональне використання природних ресурсів</t>
  </si>
  <si>
    <t>4719130</t>
  </si>
  <si>
    <t>9130</t>
  </si>
  <si>
    <t>0513</t>
  </si>
  <si>
    <t>Ліквідація іншого забруднення навколишнього природного середовища</t>
  </si>
  <si>
    <t>Обласна програма охорони навколишнього природного середовища на 2017-2021 роки</t>
  </si>
  <si>
    <t>6000000</t>
  </si>
  <si>
    <t>Департамент екології та природних ресурсів облдержадміністрації</t>
  </si>
  <si>
    <t>6010000</t>
  </si>
  <si>
    <t>6019140</t>
  </si>
  <si>
    <t>9140</t>
  </si>
  <si>
    <t>0540</t>
  </si>
  <si>
    <t>Інша діяльність у сфері охорони навколишнього природного середовища</t>
  </si>
  <si>
    <t>1115010</t>
  </si>
  <si>
    <t>5010</t>
  </si>
  <si>
    <t>Проведення спортивної роботи в регіоні</t>
  </si>
  <si>
    <t>1115011</t>
  </si>
  <si>
    <t>5011</t>
  </si>
  <si>
    <t>Проведення навчально-тренувальних зборів і змагань з олімпійських видів спорту</t>
  </si>
  <si>
    <t>1115020</t>
  </si>
  <si>
    <t>5020</t>
  </si>
  <si>
    <t>Здійснення фізкультурно-спортивної та реабілітаційної роботи серед інвалідів</t>
  </si>
  <si>
    <t>1115021</t>
  </si>
  <si>
    <t>5021</t>
  </si>
  <si>
    <t>Утримання центрів з інвалідного спорту і реабілітаційних шкіл</t>
  </si>
  <si>
    <t>1115033</t>
  </si>
  <si>
    <t>5033</t>
  </si>
  <si>
    <t>Забезпечення підготовки спортсменів вищих категорій школами вищої спортивної майстерності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</si>
  <si>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</si>
  <si>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</si>
  <si>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</si>
  <si>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</si>
  <si>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</si>
  <si>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</si>
  <si>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</si>
  <si>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</si>
  <si>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</si>
  <si>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</si>
  <si>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</si>
  <si>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</si>
  <si>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обробки інформації з нарахування та виплати допомог і компенсацій</t>
  </si>
  <si>
    <t>1400000</t>
  </si>
  <si>
    <t>Управління охорони здоров’я  облдержадміністрації</t>
  </si>
  <si>
    <t>1410000</t>
  </si>
  <si>
    <t>1412010</t>
  </si>
  <si>
    <t>0731</t>
  </si>
  <si>
    <t>Багатопрофільна стаціонарна медична допомога населенню</t>
  </si>
  <si>
    <t>1412110</t>
  </si>
  <si>
    <t>0724</t>
  </si>
  <si>
    <t>Надання екстреної та швидкої медичної допомоги населенню</t>
  </si>
  <si>
    <t>1412220</t>
  </si>
  <si>
    <t>0763</t>
  </si>
  <si>
    <t>Інші заходи в галузі охорони здоров'я</t>
  </si>
  <si>
    <t>2400000</t>
  </si>
  <si>
    <t>Управління культури і туризму облдержадміністрації</t>
  </si>
  <si>
    <t>2410000</t>
  </si>
  <si>
    <t>Програма розвитку культури в Рівненськай області на період до 2017 року</t>
  </si>
  <si>
    <t>7318800</t>
  </si>
  <si>
    <t>Інші субвенції</t>
  </si>
  <si>
    <t>2414200</t>
  </si>
  <si>
    <t>4200</t>
  </si>
  <si>
    <t>0829</t>
  </si>
  <si>
    <t>Iншi культурно-освiтнi заклади та заходи</t>
  </si>
  <si>
    <t>4716650</t>
  </si>
  <si>
    <t>6650</t>
  </si>
  <si>
    <t>0456</t>
  </si>
  <si>
    <t>Утримання та розвиток інфраструктури доріг</t>
  </si>
  <si>
    <t>Програма розвитку дорожнього господарства Рівненської області на 2017 рік</t>
  </si>
  <si>
    <t>1418800</t>
  </si>
  <si>
    <t xml:space="preserve">Інші субвенції </t>
  </si>
  <si>
    <t>4716310</t>
  </si>
  <si>
    <t>6310</t>
  </si>
  <si>
    <t>0490</t>
  </si>
  <si>
    <t>Реалізація заходів щодо інвестиційного розвитку території</t>
  </si>
  <si>
    <t>Обласної програми охорони навколишнього природного середовища на 2017-2021 роки</t>
  </si>
  <si>
    <t>2418600</t>
  </si>
  <si>
    <t>Програма розвитку туризму в Рівненській області на 2016-2020 роки</t>
  </si>
  <si>
    <t>1113140</t>
  </si>
  <si>
    <t>3140</t>
  </si>
  <si>
    <t>Реалізація державної політики у молодіжній сфері</t>
  </si>
  <si>
    <t>1113141</t>
  </si>
  <si>
    <t>3141</t>
  </si>
  <si>
    <t>Соціальні програми і заходи державних органів у справах молоді</t>
  </si>
  <si>
    <t>Обласна програма підтримки молоді на 2016-2020 роки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</si>
  <si>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</si>
  <si>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</si>
  <si>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</si>
  <si>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</si>
  <si>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</si>
  <si>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</si>
  <si>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</si>
  <si>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</si>
  <si>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</si>
  <si>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1412030</t>
  </si>
  <si>
    <t>0732</t>
  </si>
  <si>
    <t>Спеціалізована стаціонарна медична допомога населенню</t>
  </si>
  <si>
    <t>1020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</si>
  <si>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</si>
  <si>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</si>
  <si>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 xml:space="preserve">Програма підтримки книговидання, сприяння книгорозповсюдженню та популяризації історичних досліджень у Рівненській області на 2015-2017 роки </t>
  </si>
  <si>
    <t xml:space="preserve">Додаток 6
до рішення Рівненської обласної ради
"Про внесення змін до обласного бюджету на 2017 рік"
 від 6 вересня 2017 року № 668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</si>
</sst>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3"/>
      <name val="Times New Roman Cyr"/>
      <family val="0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47" borderId="8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" fillId="3" borderId="0" applyNumberFormat="0" applyBorder="0" applyAlignment="0" applyProtection="0"/>
    <xf numFmtId="0" fontId="5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60" fillId="47" borderId="12" applyNumberFormat="0" applyAlignment="0" applyProtection="0"/>
    <xf numFmtId="0" fontId="18" fillId="0" borderId="13" applyNumberFormat="0" applyFill="0" applyAlignment="0" applyProtection="0"/>
    <xf numFmtId="0" fontId="61" fillId="51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181" fontId="37" fillId="0" borderId="0" xfId="68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184" fontId="36" fillId="46" borderId="15" xfId="93" applyNumberFormat="1" applyFont="1" applyFill="1" applyBorder="1" applyAlignment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46" borderId="15" xfId="93" applyNumberFormat="1" applyFont="1" applyFill="1" applyBorder="1">
      <alignment vertical="top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5" fillId="0" borderId="15" xfId="93" applyNumberFormat="1" applyFont="1" applyBorder="1" applyAlignment="1">
      <alignment horizontal="right" vertical="top"/>
      <protection/>
    </xf>
    <xf numFmtId="0" fontId="30" fillId="0" borderId="15" xfId="0" applyNumberFormat="1" applyFont="1" applyBorder="1" applyAlignment="1" applyProtection="1">
      <alignment vertical="top" wrapText="1"/>
      <protection locked="0"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5" fillId="0" borderId="15" xfId="93" applyNumberFormat="1" applyFont="1" applyBorder="1" applyAlignment="1">
      <alignment horizontal="left" vertical="top" wrapText="1"/>
      <protection/>
    </xf>
    <xf numFmtId="0" fontId="30" fillId="0" borderId="15" xfId="0" applyFont="1" applyBorder="1" applyAlignment="1">
      <alignment vertical="top" wrapText="1"/>
    </xf>
    <xf numFmtId="0" fontId="30" fillId="0" borderId="15" xfId="0" applyNumberFormat="1" applyFont="1" applyBorder="1" applyAlignment="1">
      <alignment vertical="top" wrapText="1"/>
    </xf>
    <xf numFmtId="49" fontId="27" fillId="0" borderId="15" xfId="0" applyNumberFormat="1" applyFont="1" applyFill="1" applyBorder="1" applyAlignment="1" applyProtection="1">
      <alignment vertical="top" wrapText="1"/>
      <protection locked="0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4" fontId="35" fillId="0" borderId="15" xfId="93" applyNumberFormat="1" applyFont="1" applyBorder="1">
      <alignment vertical="top"/>
      <protection/>
    </xf>
    <xf numFmtId="4" fontId="36" fillId="0" borderId="15" xfId="93" applyNumberFormat="1" applyFont="1" applyBorder="1">
      <alignment vertical="top"/>
      <protection/>
    </xf>
    <xf numFmtId="4" fontId="36" fillId="0" borderId="15" xfId="0" applyNumberFormat="1" applyFont="1" applyBorder="1" applyAlignment="1">
      <alignment vertical="justify"/>
    </xf>
    <xf numFmtId="49" fontId="35" fillId="0" borderId="15" xfId="0" applyNumberFormat="1" applyFont="1" applyFill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9" fillId="0" borderId="15" xfId="0" applyNumberFormat="1" applyFont="1" applyFill="1" applyBorder="1" applyAlignment="1">
      <alignment vertical="top" wrapText="1"/>
    </xf>
    <xf numFmtId="4" fontId="39" fillId="0" borderId="15" xfId="0" applyNumberFormat="1" applyFont="1" applyFill="1" applyBorder="1" applyAlignment="1">
      <alignment horizontal="right" vertical="top" wrapText="1"/>
    </xf>
    <xf numFmtId="4" fontId="41" fillId="0" borderId="15" xfId="0" applyNumberFormat="1" applyFont="1" applyFill="1" applyBorder="1" applyAlignment="1">
      <alignment horizontal="right" vertical="top" wrapText="1"/>
    </xf>
    <xf numFmtId="4" fontId="40" fillId="0" borderId="15" xfId="0" applyNumberFormat="1" applyFont="1" applyFill="1" applyBorder="1" applyAlignment="1">
      <alignment horizontal="right"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Fill="1" applyBorder="1" applyAlignment="1">
      <alignment vertical="top" wrapText="1"/>
    </xf>
    <xf numFmtId="184" fontId="30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left" vertical="top" wrapText="1"/>
    </xf>
    <xf numFmtId="4" fontId="42" fillId="0" borderId="15" xfId="93" applyNumberFormat="1" applyFont="1" applyBorder="1" applyAlignment="1">
      <alignment horizontal="right" vertical="top"/>
      <protection/>
    </xf>
    <xf numFmtId="49" fontId="33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Border="1" applyAlignment="1" applyProtection="1">
      <alignment horizontal="center" vertical="top" wrapText="1"/>
      <protection locked="0"/>
    </xf>
    <xf numFmtId="49" fontId="43" fillId="0" borderId="15" xfId="0" applyNumberFormat="1" applyFont="1" applyBorder="1" applyAlignment="1" applyProtection="1">
      <alignment vertical="top" wrapText="1"/>
      <protection locked="0"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0" fontId="33" fillId="0" borderId="15" xfId="100" applyNumberFormat="1" applyFont="1" applyBorder="1" applyAlignment="1">
      <alignment vertical="top" wrapText="1"/>
      <protection/>
    </xf>
    <xf numFmtId="184" fontId="35" fillId="0" borderId="15" xfId="93" applyNumberFormat="1" applyFont="1" applyBorder="1" applyAlignment="1">
      <alignment vertical="top" wrapText="1"/>
      <protection/>
    </xf>
    <xf numFmtId="49" fontId="30" fillId="0" borderId="15" xfId="0" applyNumberFormat="1" applyFont="1" applyBorder="1" applyAlignment="1" applyProtection="1">
      <alignment vertical="top" wrapText="1"/>
      <protection locked="0"/>
    </xf>
    <xf numFmtId="49" fontId="30" fillId="0" borderId="15" xfId="0" applyNumberFormat="1" applyFont="1" applyBorder="1" applyAlignment="1" applyProtection="1">
      <alignment vertical="top" wrapText="1"/>
      <protection locked="0"/>
    </xf>
    <xf numFmtId="4" fontId="44" fillId="0" borderId="15" xfId="0" applyNumberFormat="1" applyFont="1" applyFill="1" applyBorder="1" applyAlignment="1">
      <alignment horizontal="right" vertical="top" wrapText="1"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49" fontId="42" fillId="0" borderId="15" xfId="0" applyNumberFormat="1" applyFont="1" applyFill="1" applyBorder="1" applyAlignment="1">
      <alignment vertical="top" wrapText="1"/>
    </xf>
    <xf numFmtId="0" fontId="39" fillId="0" borderId="15" xfId="0" applyNumberFormat="1" applyFont="1" applyBorder="1" applyAlignment="1" applyProtection="1">
      <alignment vertical="top" wrapText="1"/>
      <protection locked="0"/>
    </xf>
    <xf numFmtId="0" fontId="39" fillId="52" borderId="15" xfId="0" applyFont="1" applyFill="1" applyBorder="1" applyAlignment="1">
      <alignment horizontal="center" vertical="top" wrapText="1"/>
    </xf>
    <xf numFmtId="49" fontId="39" fillId="52" borderId="15" xfId="0" applyNumberFormat="1" applyFont="1" applyFill="1" applyBorder="1" applyAlignment="1">
      <alignment horizontal="center" vertical="top" wrapText="1"/>
    </xf>
    <xf numFmtId="0" fontId="39" fillId="0" borderId="15" xfId="0" applyFont="1" applyBorder="1" applyAlignment="1">
      <alignment vertical="top" wrapText="1"/>
    </xf>
    <xf numFmtId="184" fontId="39" fillId="0" borderId="15" xfId="93" applyNumberFormat="1" applyFont="1" applyBorder="1" applyAlignment="1">
      <alignment vertical="top" wrapText="1"/>
      <protection/>
    </xf>
    <xf numFmtId="0" fontId="45" fillId="0" borderId="0" xfId="0" applyFont="1" applyFill="1" applyAlignment="1">
      <alignment/>
    </xf>
    <xf numFmtId="4" fontId="46" fillId="0" borderId="15" xfId="93" applyNumberFormat="1" applyFont="1" applyBorder="1" applyAlignment="1">
      <alignment horizontal="right" vertical="top"/>
      <protection/>
    </xf>
    <xf numFmtId="4" fontId="0" fillId="0" borderId="0" xfId="0" applyNumberFormat="1" applyFont="1" applyFill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SheetLayoutView="100" zoomScalePageLayoutView="0" workbookViewId="0" topLeftCell="B1">
      <selection activeCell="G1" sqref="G1:I1"/>
    </sheetView>
  </sheetViews>
  <sheetFormatPr defaultColWidth="9.16015625" defaultRowHeight="12.75"/>
  <cols>
    <col min="1" max="1" width="3.83203125" style="8" hidden="1" customWidth="1"/>
    <col min="2" max="3" width="15.5" style="14" customWidth="1"/>
    <col min="4" max="4" width="17.83203125" style="14" customWidth="1"/>
    <col min="5" max="5" width="50.83203125" style="8" customWidth="1"/>
    <col min="6" max="6" width="68.5" style="8" customWidth="1"/>
    <col min="7" max="7" width="19" style="8" customWidth="1"/>
    <col min="8" max="8" width="19.33203125" style="8" customWidth="1"/>
    <col min="9" max="9" width="22.16015625" style="8" customWidth="1"/>
    <col min="10" max="10" width="4.33203125" style="7" customWidth="1"/>
    <col min="11" max="11" width="11.66015625" style="7" bestFit="1" customWidth="1"/>
    <col min="12" max="12" width="12.66015625" style="7" bestFit="1" customWidth="1"/>
    <col min="13" max="13" width="11.66015625" style="7" bestFit="1" customWidth="1"/>
    <col min="14" max="16384" width="9.16015625" style="7" customWidth="1"/>
  </cols>
  <sheetData>
    <row r="1" spans="7:9" ht="63" customHeight="1">
      <c r="G1" s="5" t="s">
        <v>201</v>
      </c>
      <c r="H1" s="5"/>
      <c r="I1" s="5"/>
    </row>
    <row r="2" spans="1:9" ht="45.75" customHeight="1">
      <c r="A2" s="6"/>
      <c r="B2" s="2" t="s">
        <v>26</v>
      </c>
      <c r="C2" s="2"/>
      <c r="D2" s="2"/>
      <c r="E2" s="2"/>
      <c r="F2" s="2"/>
      <c r="G2" s="2"/>
      <c r="H2" s="2"/>
      <c r="I2" s="2"/>
    </row>
    <row r="3" spans="2:9" ht="22.5" customHeight="1">
      <c r="B3" s="15"/>
      <c r="C3" s="15"/>
      <c r="D3" s="15"/>
      <c r="E3" s="9"/>
      <c r="F3" s="18"/>
      <c r="G3" s="18"/>
      <c r="H3" s="19"/>
      <c r="I3" s="10" t="s">
        <v>8</v>
      </c>
    </row>
    <row r="4" spans="1:9" ht="84.75" customHeight="1">
      <c r="A4" s="17"/>
      <c r="B4" s="31" t="s">
        <v>23</v>
      </c>
      <c r="C4" s="31" t="s">
        <v>24</v>
      </c>
      <c r="D4" s="31" t="s">
        <v>25</v>
      </c>
      <c r="E4" s="31" t="s">
        <v>14</v>
      </c>
      <c r="F4" s="11" t="s">
        <v>3</v>
      </c>
      <c r="G4" s="35" t="s">
        <v>0</v>
      </c>
      <c r="H4" s="11" t="s">
        <v>1</v>
      </c>
      <c r="I4" s="11" t="s">
        <v>4</v>
      </c>
    </row>
    <row r="5" spans="1:9" ht="31.5">
      <c r="A5" s="17"/>
      <c r="B5" s="22" t="s">
        <v>48</v>
      </c>
      <c r="C5" s="22"/>
      <c r="D5" s="22"/>
      <c r="E5" s="63" t="s">
        <v>49</v>
      </c>
      <c r="F5" s="30" t="s">
        <v>13</v>
      </c>
      <c r="G5" s="32">
        <f>G6</f>
        <v>440000</v>
      </c>
      <c r="H5" s="32">
        <f>H6</f>
        <v>0</v>
      </c>
      <c r="I5" s="32">
        <f aca="true" t="shared" si="0" ref="I5:I68">G5+H5</f>
        <v>440000</v>
      </c>
    </row>
    <row r="6" spans="1:9" ht="31.5">
      <c r="A6" s="17"/>
      <c r="B6" s="22" t="s">
        <v>50</v>
      </c>
      <c r="C6" s="22"/>
      <c r="D6" s="22"/>
      <c r="E6" s="63" t="s">
        <v>49</v>
      </c>
      <c r="F6" s="30" t="s">
        <v>13</v>
      </c>
      <c r="G6" s="32">
        <f>G7+G10</f>
        <v>440000</v>
      </c>
      <c r="H6" s="32">
        <f>H7+H10</f>
        <v>0</v>
      </c>
      <c r="I6" s="32">
        <f t="shared" si="0"/>
        <v>440000</v>
      </c>
    </row>
    <row r="7" spans="1:9" ht="63">
      <c r="A7" s="17"/>
      <c r="B7" s="23" t="s">
        <v>60</v>
      </c>
      <c r="C7" s="23" t="s">
        <v>56</v>
      </c>
      <c r="D7" s="23" t="s">
        <v>57</v>
      </c>
      <c r="E7" s="62" t="s">
        <v>58</v>
      </c>
      <c r="F7" s="66" t="s">
        <v>61</v>
      </c>
      <c r="G7" s="39">
        <f>G8+G9</f>
        <v>290000</v>
      </c>
      <c r="H7" s="39"/>
      <c r="I7" s="38">
        <f t="shared" si="0"/>
        <v>290000</v>
      </c>
    </row>
    <row r="8" spans="1:9" ht="15.75">
      <c r="A8" s="17"/>
      <c r="B8" s="67" t="s">
        <v>63</v>
      </c>
      <c r="C8" s="23"/>
      <c r="D8" s="23"/>
      <c r="E8" s="64"/>
      <c r="F8" s="68" t="s">
        <v>62</v>
      </c>
      <c r="G8" s="65">
        <v>100000</v>
      </c>
      <c r="H8" s="65"/>
      <c r="I8" s="56">
        <f t="shared" si="0"/>
        <v>100000</v>
      </c>
    </row>
    <row r="9" spans="1:9" ht="15.75">
      <c r="A9" s="17"/>
      <c r="B9" s="67" t="s">
        <v>63</v>
      </c>
      <c r="C9" s="23"/>
      <c r="D9" s="23"/>
      <c r="E9" s="64"/>
      <c r="F9" s="68" t="s">
        <v>64</v>
      </c>
      <c r="G9" s="65">
        <v>190000</v>
      </c>
      <c r="H9" s="65"/>
      <c r="I9" s="56">
        <f t="shared" si="0"/>
        <v>190000</v>
      </c>
    </row>
    <row r="10" spans="1:9" ht="47.25">
      <c r="A10" s="17"/>
      <c r="B10" s="21" t="s">
        <v>65</v>
      </c>
      <c r="C10" s="21" t="s">
        <v>66</v>
      </c>
      <c r="D10" s="21" t="s">
        <v>11</v>
      </c>
      <c r="E10" s="69" t="s">
        <v>67</v>
      </c>
      <c r="F10" s="66" t="s">
        <v>68</v>
      </c>
      <c r="G10" s="39">
        <v>150000</v>
      </c>
      <c r="H10" s="65"/>
      <c r="I10" s="38">
        <f t="shared" si="0"/>
        <v>150000</v>
      </c>
    </row>
    <row r="11" spans="1:9" ht="31.5">
      <c r="A11" s="17"/>
      <c r="B11" s="22" t="s">
        <v>41</v>
      </c>
      <c r="C11" s="22"/>
      <c r="D11" s="22"/>
      <c r="E11" s="27" t="s">
        <v>42</v>
      </c>
      <c r="F11" s="30" t="s">
        <v>13</v>
      </c>
      <c r="G11" s="32">
        <f>G12</f>
        <v>0</v>
      </c>
      <c r="H11" s="32">
        <f>H12</f>
        <v>954100</v>
      </c>
      <c r="I11" s="32">
        <f t="shared" si="0"/>
        <v>954100</v>
      </c>
    </row>
    <row r="12" spans="1:9" ht="31.5">
      <c r="A12" s="17"/>
      <c r="B12" s="22" t="s">
        <v>43</v>
      </c>
      <c r="C12" s="22"/>
      <c r="D12" s="22"/>
      <c r="E12" s="27" t="s">
        <v>42</v>
      </c>
      <c r="F12" s="30" t="s">
        <v>13</v>
      </c>
      <c r="G12" s="32">
        <f>G13+G14</f>
        <v>0</v>
      </c>
      <c r="H12" s="32">
        <f>H13+H14</f>
        <v>954100</v>
      </c>
      <c r="I12" s="32">
        <f t="shared" si="0"/>
        <v>954100</v>
      </c>
    </row>
    <row r="13" spans="1:9" ht="31.5">
      <c r="A13" s="17"/>
      <c r="B13" s="23" t="s">
        <v>44</v>
      </c>
      <c r="C13" s="61" t="s">
        <v>45</v>
      </c>
      <c r="D13" s="61" t="s">
        <v>46</v>
      </c>
      <c r="E13" s="62" t="s">
        <v>47</v>
      </c>
      <c r="F13" s="58" t="s">
        <v>51</v>
      </c>
      <c r="G13" s="35"/>
      <c r="H13" s="39">
        <v>495000</v>
      </c>
      <c r="I13" s="38">
        <f t="shared" si="0"/>
        <v>495000</v>
      </c>
    </row>
    <row r="14" spans="1:9" ht="31.5">
      <c r="A14" s="17"/>
      <c r="B14" s="21" t="s">
        <v>169</v>
      </c>
      <c r="C14" s="21" t="s">
        <v>82</v>
      </c>
      <c r="D14" s="21" t="s">
        <v>57</v>
      </c>
      <c r="E14" s="45" t="s">
        <v>170</v>
      </c>
      <c r="F14" s="58" t="s">
        <v>51</v>
      </c>
      <c r="G14" s="35"/>
      <c r="H14" s="39">
        <v>459100</v>
      </c>
      <c r="I14" s="38">
        <f t="shared" si="0"/>
        <v>459100</v>
      </c>
    </row>
    <row r="15" spans="2:9" ht="31.5">
      <c r="B15" s="22" t="s">
        <v>15</v>
      </c>
      <c r="C15" s="22"/>
      <c r="D15" s="24"/>
      <c r="E15" s="28" t="s">
        <v>9</v>
      </c>
      <c r="F15" s="30" t="s">
        <v>13</v>
      </c>
      <c r="G15" s="32">
        <f>G16</f>
        <v>6530140</v>
      </c>
      <c r="H15" s="32">
        <f>H16</f>
        <v>0</v>
      </c>
      <c r="I15" s="32">
        <f t="shared" si="0"/>
        <v>6530140</v>
      </c>
    </row>
    <row r="16" spans="1:9" s="26" customFormat="1" ht="33" customHeight="1">
      <c r="A16" s="25"/>
      <c r="B16" s="22" t="s">
        <v>16</v>
      </c>
      <c r="C16" s="22"/>
      <c r="D16" s="24"/>
      <c r="E16" s="28" t="s">
        <v>9</v>
      </c>
      <c r="F16" s="30" t="s">
        <v>13</v>
      </c>
      <c r="G16" s="32">
        <f>G19+G20+G23+G25+G30+G32+G17+G28</f>
        <v>6530140</v>
      </c>
      <c r="H16" s="32">
        <f>H19+H20+H23+H25+H30+H32+H17+H28</f>
        <v>0</v>
      </c>
      <c r="I16" s="32">
        <f t="shared" si="0"/>
        <v>6530140</v>
      </c>
    </row>
    <row r="17" spans="1:9" s="26" customFormat="1" ht="33" customHeight="1">
      <c r="A17" s="25"/>
      <c r="B17" s="21" t="s">
        <v>178</v>
      </c>
      <c r="C17" s="21" t="s">
        <v>179</v>
      </c>
      <c r="D17" s="76"/>
      <c r="E17" s="51" t="s">
        <v>180</v>
      </c>
      <c r="F17" s="40" t="s">
        <v>184</v>
      </c>
      <c r="G17" s="39">
        <f>G18</f>
        <v>100000</v>
      </c>
      <c r="H17" s="37"/>
      <c r="I17" s="38">
        <f t="shared" si="0"/>
        <v>100000</v>
      </c>
    </row>
    <row r="18" spans="1:9" s="26" customFormat="1" ht="33" customHeight="1">
      <c r="A18" s="25"/>
      <c r="B18" s="53" t="s">
        <v>181</v>
      </c>
      <c r="C18" s="53" t="s">
        <v>182</v>
      </c>
      <c r="D18" s="53" t="s">
        <v>27</v>
      </c>
      <c r="E18" s="77" t="s">
        <v>183</v>
      </c>
      <c r="F18" s="78" t="s">
        <v>184</v>
      </c>
      <c r="G18" s="65">
        <f>100000</f>
        <v>100000</v>
      </c>
      <c r="H18" s="55"/>
      <c r="I18" s="56">
        <f t="shared" si="0"/>
        <v>100000</v>
      </c>
    </row>
    <row r="19" spans="1:9" s="26" customFormat="1" ht="78.75">
      <c r="A19" s="25"/>
      <c r="B19" s="21" t="s">
        <v>28</v>
      </c>
      <c r="C19" s="21" t="s">
        <v>29</v>
      </c>
      <c r="D19" s="21" t="s">
        <v>27</v>
      </c>
      <c r="E19" s="51" t="s">
        <v>30</v>
      </c>
      <c r="F19" s="40" t="s">
        <v>31</v>
      </c>
      <c r="G19" s="39">
        <v>1875500</v>
      </c>
      <c r="H19" s="37"/>
      <c r="I19" s="38">
        <f t="shared" si="0"/>
        <v>1875500</v>
      </c>
    </row>
    <row r="20" spans="1:9" s="26" customFormat="1" ht="31.5">
      <c r="A20" s="25"/>
      <c r="B20" s="21" t="s">
        <v>114</v>
      </c>
      <c r="C20" s="21" t="s">
        <v>115</v>
      </c>
      <c r="D20" s="21"/>
      <c r="E20" s="52" t="s">
        <v>116</v>
      </c>
      <c r="F20" s="58" t="s">
        <v>39</v>
      </c>
      <c r="G20" s="39">
        <f>G21+G22</f>
        <v>210000</v>
      </c>
      <c r="H20" s="37"/>
      <c r="I20" s="38">
        <f t="shared" si="0"/>
        <v>210000</v>
      </c>
    </row>
    <row r="21" spans="1:9" s="26" customFormat="1" ht="47.25">
      <c r="A21" s="25"/>
      <c r="B21" s="53" t="s">
        <v>117</v>
      </c>
      <c r="C21" s="53" t="s">
        <v>118</v>
      </c>
      <c r="D21" s="53" t="s">
        <v>37</v>
      </c>
      <c r="E21" s="54" t="s">
        <v>119</v>
      </c>
      <c r="F21" s="59" t="s">
        <v>39</v>
      </c>
      <c r="G21" s="65">
        <f>200000-40000</f>
        <v>160000</v>
      </c>
      <c r="H21" s="55"/>
      <c r="I21" s="56">
        <f t="shared" si="0"/>
        <v>160000</v>
      </c>
    </row>
    <row r="22" spans="1:9" s="26" customFormat="1" ht="47.25">
      <c r="A22" s="25"/>
      <c r="B22" s="53" t="s">
        <v>185</v>
      </c>
      <c r="C22" s="53" t="s">
        <v>186</v>
      </c>
      <c r="D22" s="53" t="s">
        <v>37</v>
      </c>
      <c r="E22" s="54" t="s">
        <v>187</v>
      </c>
      <c r="F22" s="59" t="s">
        <v>39</v>
      </c>
      <c r="G22" s="65">
        <v>50000</v>
      </c>
      <c r="H22" s="55"/>
      <c r="I22" s="56">
        <f t="shared" si="0"/>
        <v>50000</v>
      </c>
    </row>
    <row r="23" spans="1:9" s="26" customFormat="1" ht="31.5">
      <c r="A23" s="25"/>
      <c r="B23" s="23" t="s">
        <v>120</v>
      </c>
      <c r="C23" s="23" t="s">
        <v>121</v>
      </c>
      <c r="D23" s="53"/>
      <c r="E23" s="52" t="s">
        <v>122</v>
      </c>
      <c r="F23" s="58" t="s">
        <v>39</v>
      </c>
      <c r="G23" s="39">
        <v>13750</v>
      </c>
      <c r="H23" s="37"/>
      <c r="I23" s="38">
        <f t="shared" si="0"/>
        <v>13750</v>
      </c>
    </row>
    <row r="24" spans="1:9" s="26" customFormat="1" ht="31.5">
      <c r="A24" s="25"/>
      <c r="B24" s="53" t="s">
        <v>123</v>
      </c>
      <c r="C24" s="53" t="s">
        <v>124</v>
      </c>
      <c r="D24" s="53" t="s">
        <v>37</v>
      </c>
      <c r="E24" s="54" t="s">
        <v>125</v>
      </c>
      <c r="F24" s="59" t="s">
        <v>39</v>
      </c>
      <c r="G24" s="65">
        <v>13750</v>
      </c>
      <c r="H24" s="55"/>
      <c r="I24" s="56">
        <f t="shared" si="0"/>
        <v>13750</v>
      </c>
    </row>
    <row r="25" spans="1:9" s="26" customFormat="1" ht="31.5">
      <c r="A25" s="25"/>
      <c r="B25" s="21" t="s">
        <v>32</v>
      </c>
      <c r="C25" s="21" t="s">
        <v>33</v>
      </c>
      <c r="D25" s="21"/>
      <c r="E25" s="52" t="s">
        <v>34</v>
      </c>
      <c r="F25" s="58" t="s">
        <v>39</v>
      </c>
      <c r="G25" s="39">
        <v>881750</v>
      </c>
      <c r="H25" s="37"/>
      <c r="I25" s="38">
        <f t="shared" si="0"/>
        <v>881750</v>
      </c>
    </row>
    <row r="26" spans="1:9" s="26" customFormat="1" ht="47.25">
      <c r="A26" s="25"/>
      <c r="B26" s="53" t="s">
        <v>35</v>
      </c>
      <c r="C26" s="53" t="s">
        <v>36</v>
      </c>
      <c r="D26" s="53" t="s">
        <v>37</v>
      </c>
      <c r="E26" s="54" t="s">
        <v>38</v>
      </c>
      <c r="F26" s="59" t="s">
        <v>39</v>
      </c>
      <c r="G26" s="65">
        <v>844135</v>
      </c>
      <c r="H26" s="55"/>
      <c r="I26" s="56">
        <f t="shared" si="0"/>
        <v>844135</v>
      </c>
    </row>
    <row r="27" spans="1:9" s="26" customFormat="1" ht="47.25">
      <c r="A27" s="25"/>
      <c r="B27" s="53" t="s">
        <v>126</v>
      </c>
      <c r="C27" s="53" t="s">
        <v>127</v>
      </c>
      <c r="D27" s="53" t="s">
        <v>37</v>
      </c>
      <c r="E27" s="54" t="s">
        <v>128</v>
      </c>
      <c r="F27" s="59" t="s">
        <v>39</v>
      </c>
      <c r="G27" s="65">
        <v>37615</v>
      </c>
      <c r="H27" s="55"/>
      <c r="I27" s="56">
        <f t="shared" si="0"/>
        <v>37615</v>
      </c>
    </row>
    <row r="28" spans="1:9" s="26" customFormat="1" ht="31.5">
      <c r="A28" s="25"/>
      <c r="B28" s="21" t="s">
        <v>188</v>
      </c>
      <c r="C28" s="21" t="s">
        <v>189</v>
      </c>
      <c r="D28" s="21"/>
      <c r="E28" s="52" t="s">
        <v>190</v>
      </c>
      <c r="F28" s="58" t="s">
        <v>39</v>
      </c>
      <c r="G28" s="39">
        <f>G29</f>
        <v>150000</v>
      </c>
      <c r="H28" s="37"/>
      <c r="I28" s="38">
        <f t="shared" si="0"/>
        <v>150000</v>
      </c>
    </row>
    <row r="29" spans="1:9" s="26" customFormat="1" ht="63">
      <c r="A29" s="25"/>
      <c r="B29" s="53" t="s">
        <v>191</v>
      </c>
      <c r="C29" s="53" t="s">
        <v>192</v>
      </c>
      <c r="D29" s="53" t="s">
        <v>37</v>
      </c>
      <c r="E29" s="54" t="s">
        <v>193</v>
      </c>
      <c r="F29" s="59" t="s">
        <v>39</v>
      </c>
      <c r="G29" s="65">
        <v>150000</v>
      </c>
      <c r="H29" s="55"/>
      <c r="I29" s="56">
        <f t="shared" si="0"/>
        <v>150000</v>
      </c>
    </row>
    <row r="30" spans="1:9" s="26" customFormat="1" ht="31.5">
      <c r="A30" s="25"/>
      <c r="B30" s="21" t="s">
        <v>129</v>
      </c>
      <c r="C30" s="21" t="s">
        <v>130</v>
      </c>
      <c r="D30" s="21"/>
      <c r="E30" s="52" t="s">
        <v>131</v>
      </c>
      <c r="F30" s="58" t="s">
        <v>39</v>
      </c>
      <c r="G30" s="39">
        <f>G31</f>
        <v>2899140</v>
      </c>
      <c r="H30" s="37"/>
      <c r="I30" s="38">
        <f t="shared" si="0"/>
        <v>2899140</v>
      </c>
    </row>
    <row r="31" spans="1:9" s="26" customFormat="1" ht="78.75">
      <c r="A31" s="25"/>
      <c r="B31" s="53" t="s">
        <v>132</v>
      </c>
      <c r="C31" s="53" t="s">
        <v>133</v>
      </c>
      <c r="D31" s="53" t="s">
        <v>37</v>
      </c>
      <c r="E31" s="54" t="s">
        <v>134</v>
      </c>
      <c r="F31" s="59" t="s">
        <v>39</v>
      </c>
      <c r="G31" s="65">
        <f>109140+40000+2450000+300000</f>
        <v>2899140</v>
      </c>
      <c r="H31" s="55"/>
      <c r="I31" s="56">
        <f t="shared" si="0"/>
        <v>2899140</v>
      </c>
    </row>
    <row r="32" spans="1:9" s="26" customFormat="1" ht="31.5">
      <c r="A32" s="25"/>
      <c r="B32" s="21" t="s">
        <v>135</v>
      </c>
      <c r="C32" s="21" t="s">
        <v>136</v>
      </c>
      <c r="D32" s="21"/>
      <c r="E32" s="52" t="s">
        <v>137</v>
      </c>
      <c r="F32" s="58" t="s">
        <v>39</v>
      </c>
      <c r="G32" s="39">
        <v>400000</v>
      </c>
      <c r="H32" s="37"/>
      <c r="I32" s="38">
        <f t="shared" si="0"/>
        <v>400000</v>
      </c>
    </row>
    <row r="33" spans="1:9" s="26" customFormat="1" ht="47.25">
      <c r="A33" s="25"/>
      <c r="B33" s="53" t="s">
        <v>138</v>
      </c>
      <c r="C33" s="53" t="s">
        <v>139</v>
      </c>
      <c r="D33" s="53" t="s">
        <v>37</v>
      </c>
      <c r="E33" s="54" t="s">
        <v>140</v>
      </c>
      <c r="F33" s="59" t="s">
        <v>39</v>
      </c>
      <c r="G33" s="65">
        <v>400000</v>
      </c>
      <c r="H33" s="55"/>
      <c r="I33" s="56">
        <f t="shared" si="0"/>
        <v>400000</v>
      </c>
    </row>
    <row r="34" spans="1:9" s="26" customFormat="1" ht="31.5">
      <c r="A34" s="25"/>
      <c r="B34" s="22" t="s">
        <v>142</v>
      </c>
      <c r="C34" s="22"/>
      <c r="D34" s="22"/>
      <c r="E34" s="27" t="s">
        <v>143</v>
      </c>
      <c r="F34" s="30" t="s">
        <v>13</v>
      </c>
      <c r="G34" s="32">
        <f>G35</f>
        <v>0</v>
      </c>
      <c r="H34" s="32">
        <f>H35</f>
        <v>4288836</v>
      </c>
      <c r="I34" s="32">
        <f t="shared" si="0"/>
        <v>4288836</v>
      </c>
    </row>
    <row r="35" spans="1:9" s="26" customFormat="1" ht="31.5">
      <c r="A35" s="25"/>
      <c r="B35" s="22" t="s">
        <v>144</v>
      </c>
      <c r="C35" s="22"/>
      <c r="D35" s="22"/>
      <c r="E35" s="27" t="s">
        <v>143</v>
      </c>
      <c r="F35" s="30" t="s">
        <v>13</v>
      </c>
      <c r="G35" s="32">
        <f>G36+G38+G39</f>
        <v>0</v>
      </c>
      <c r="H35" s="32">
        <f>H36+H38+H39+H37</f>
        <v>4288836</v>
      </c>
      <c r="I35" s="32">
        <f t="shared" si="0"/>
        <v>4288836</v>
      </c>
    </row>
    <row r="36" spans="1:9" s="26" customFormat="1" ht="31.5">
      <c r="A36" s="25"/>
      <c r="B36" s="21" t="s">
        <v>145</v>
      </c>
      <c r="C36" s="21">
        <v>2010</v>
      </c>
      <c r="D36" s="21" t="s">
        <v>146</v>
      </c>
      <c r="E36" s="73" t="s">
        <v>147</v>
      </c>
      <c r="F36" s="60" t="s">
        <v>84</v>
      </c>
      <c r="G36" s="65"/>
      <c r="H36" s="37">
        <v>3990553</v>
      </c>
      <c r="I36" s="38">
        <f t="shared" si="0"/>
        <v>3990553</v>
      </c>
    </row>
    <row r="37" spans="1:9" s="26" customFormat="1" ht="31.5">
      <c r="A37" s="25"/>
      <c r="B37" s="21" t="s">
        <v>194</v>
      </c>
      <c r="C37" s="21">
        <v>2030</v>
      </c>
      <c r="D37" s="21" t="s">
        <v>195</v>
      </c>
      <c r="E37" s="73" t="s">
        <v>196</v>
      </c>
      <c r="F37" s="60" t="s">
        <v>84</v>
      </c>
      <c r="G37" s="65"/>
      <c r="H37" s="37">
        <v>117063</v>
      </c>
      <c r="I37" s="38">
        <f t="shared" si="0"/>
        <v>117063</v>
      </c>
    </row>
    <row r="38" spans="1:9" s="26" customFormat="1" ht="31.5">
      <c r="A38" s="25"/>
      <c r="B38" s="21" t="s">
        <v>148</v>
      </c>
      <c r="C38" s="21">
        <v>2110</v>
      </c>
      <c r="D38" s="21" t="s">
        <v>149</v>
      </c>
      <c r="E38" s="73" t="s">
        <v>150</v>
      </c>
      <c r="F38" s="60" t="s">
        <v>84</v>
      </c>
      <c r="G38" s="65"/>
      <c r="H38" s="37">
        <v>81544</v>
      </c>
      <c r="I38" s="38">
        <f t="shared" si="0"/>
        <v>81544</v>
      </c>
    </row>
    <row r="39" spans="1:9" s="26" customFormat="1" ht="15.75">
      <c r="A39" s="25"/>
      <c r="B39" s="21" t="s">
        <v>151</v>
      </c>
      <c r="C39" s="21">
        <v>2220</v>
      </c>
      <c r="D39" s="21" t="s">
        <v>152</v>
      </c>
      <c r="E39" s="73" t="s">
        <v>153</v>
      </c>
      <c r="F39" s="60" t="s">
        <v>84</v>
      </c>
      <c r="G39" s="65"/>
      <c r="H39" s="37">
        <v>99676</v>
      </c>
      <c r="I39" s="38">
        <f t="shared" si="0"/>
        <v>99676</v>
      </c>
    </row>
    <row r="40" spans="1:9" s="26" customFormat="1" ht="33" customHeight="1">
      <c r="A40" s="25"/>
      <c r="B40" s="22" t="s">
        <v>18</v>
      </c>
      <c r="C40" s="22"/>
      <c r="D40" s="24"/>
      <c r="E40" s="27" t="s">
        <v>6</v>
      </c>
      <c r="F40" s="30" t="s">
        <v>13</v>
      </c>
      <c r="G40" s="32">
        <f>G41</f>
        <v>1640400</v>
      </c>
      <c r="H40" s="32">
        <f>H41</f>
        <v>1702539</v>
      </c>
      <c r="I40" s="32">
        <f t="shared" si="0"/>
        <v>3342939</v>
      </c>
    </row>
    <row r="41" spans="2:9" ht="30.75" customHeight="1">
      <c r="B41" s="22" t="s">
        <v>17</v>
      </c>
      <c r="C41" s="22"/>
      <c r="D41" s="22"/>
      <c r="E41" s="27" t="s">
        <v>6</v>
      </c>
      <c r="F41" s="30" t="s">
        <v>13</v>
      </c>
      <c r="G41" s="32">
        <f>G45+G46+G47+G44+G42</f>
        <v>1640400</v>
      </c>
      <c r="H41" s="32">
        <f>H45+H46+H47+H44+H42</f>
        <v>1702539</v>
      </c>
      <c r="I41" s="32">
        <f t="shared" si="0"/>
        <v>3342939</v>
      </c>
    </row>
    <row r="42" spans="2:9" ht="30.75" customHeight="1">
      <c r="B42" s="41">
        <v>1513100</v>
      </c>
      <c r="C42" s="41">
        <v>3100</v>
      </c>
      <c r="D42" s="42"/>
      <c r="E42" s="44" t="s">
        <v>199</v>
      </c>
      <c r="F42" s="82" t="s">
        <v>84</v>
      </c>
      <c r="G42" s="39"/>
      <c r="H42" s="39">
        <f>H43</f>
        <v>729377</v>
      </c>
      <c r="I42" s="36">
        <f t="shared" si="0"/>
        <v>729377</v>
      </c>
    </row>
    <row r="43" spans="2:9" ht="113.25" customHeight="1">
      <c r="B43" s="79">
        <v>1513102</v>
      </c>
      <c r="C43" s="79">
        <v>3102</v>
      </c>
      <c r="D43" s="80" t="s">
        <v>197</v>
      </c>
      <c r="E43" s="81" t="s">
        <v>198</v>
      </c>
      <c r="F43" s="82" t="s">
        <v>84</v>
      </c>
      <c r="G43" s="83"/>
      <c r="H43" s="65">
        <v>729377</v>
      </c>
      <c r="I43" s="84">
        <f t="shared" si="0"/>
        <v>729377</v>
      </c>
    </row>
    <row r="44" spans="2:9" ht="30.75" customHeight="1">
      <c r="B44" s="21">
        <v>1513220</v>
      </c>
      <c r="C44" s="21">
        <v>3220</v>
      </c>
      <c r="D44" s="21" t="s">
        <v>10</v>
      </c>
      <c r="E44" s="73" t="s">
        <v>141</v>
      </c>
      <c r="F44" s="60" t="s">
        <v>84</v>
      </c>
      <c r="G44" s="39"/>
      <c r="H44" s="39">
        <v>441162</v>
      </c>
      <c r="I44" s="36">
        <f t="shared" si="0"/>
        <v>441162</v>
      </c>
    </row>
    <row r="45" spans="2:9" ht="33" customHeight="1">
      <c r="B45" s="41">
        <v>1513300</v>
      </c>
      <c r="C45" s="41">
        <v>3300</v>
      </c>
      <c r="D45" s="42" t="s">
        <v>10</v>
      </c>
      <c r="E45" s="44" t="s">
        <v>5</v>
      </c>
      <c r="F45" s="43" t="s">
        <v>7</v>
      </c>
      <c r="G45" s="39">
        <f>259700+15000</f>
        <v>274700</v>
      </c>
      <c r="H45" s="39">
        <v>532000</v>
      </c>
      <c r="I45" s="36">
        <f t="shared" si="0"/>
        <v>806700</v>
      </c>
    </row>
    <row r="46" spans="2:9" ht="33" customHeight="1">
      <c r="B46" s="41">
        <v>1513400</v>
      </c>
      <c r="C46" s="41">
        <v>3400</v>
      </c>
      <c r="D46" s="42" t="s">
        <v>10</v>
      </c>
      <c r="E46" s="44" t="s">
        <v>40</v>
      </c>
      <c r="F46" s="43" t="s">
        <v>7</v>
      </c>
      <c r="G46" s="39">
        <f>600000+744000</f>
        <v>1344000</v>
      </c>
      <c r="H46" s="39"/>
      <c r="I46" s="36">
        <f t="shared" si="0"/>
        <v>1344000</v>
      </c>
    </row>
    <row r="47" spans="2:9" ht="33" customHeight="1">
      <c r="B47" s="41">
        <v>1513500</v>
      </c>
      <c r="C47" s="41">
        <v>3500</v>
      </c>
      <c r="D47" s="42" t="s">
        <v>27</v>
      </c>
      <c r="E47" s="44" t="s">
        <v>69</v>
      </c>
      <c r="F47" s="43" t="s">
        <v>7</v>
      </c>
      <c r="G47" s="39">
        <v>21700</v>
      </c>
      <c r="H47" s="39"/>
      <c r="I47" s="36">
        <f t="shared" si="0"/>
        <v>21700</v>
      </c>
    </row>
    <row r="48" spans="2:9" ht="33" customHeight="1">
      <c r="B48" s="22" t="s">
        <v>154</v>
      </c>
      <c r="C48" s="22"/>
      <c r="D48" s="24"/>
      <c r="E48" s="27" t="s">
        <v>155</v>
      </c>
      <c r="F48" s="30" t="s">
        <v>13</v>
      </c>
      <c r="G48" s="32">
        <f>G49</f>
        <v>319000</v>
      </c>
      <c r="H48" s="32">
        <f>H49</f>
        <v>0</v>
      </c>
      <c r="I48" s="32">
        <f t="shared" si="0"/>
        <v>319000</v>
      </c>
    </row>
    <row r="49" spans="2:9" ht="33" customHeight="1">
      <c r="B49" s="22" t="s">
        <v>156</v>
      </c>
      <c r="C49" s="22"/>
      <c r="D49" s="22"/>
      <c r="E49" s="27" t="s">
        <v>155</v>
      </c>
      <c r="F49" s="30" t="s">
        <v>13</v>
      </c>
      <c r="G49" s="32">
        <f>G50+G52+G51</f>
        <v>319000</v>
      </c>
      <c r="H49" s="32">
        <f>H50+H52</f>
        <v>0</v>
      </c>
      <c r="I49" s="32">
        <f t="shared" si="0"/>
        <v>319000</v>
      </c>
    </row>
    <row r="50" spans="2:9" ht="33" customHeight="1">
      <c r="B50" s="21" t="s">
        <v>160</v>
      </c>
      <c r="C50" s="21" t="s">
        <v>161</v>
      </c>
      <c r="D50" s="21" t="s">
        <v>162</v>
      </c>
      <c r="E50" s="75" t="s">
        <v>163</v>
      </c>
      <c r="F50" s="60" t="s">
        <v>157</v>
      </c>
      <c r="G50" s="39">
        <v>250000</v>
      </c>
      <c r="H50" s="39"/>
      <c r="I50" s="36">
        <f t="shared" si="0"/>
        <v>250000</v>
      </c>
    </row>
    <row r="51" spans="2:9" ht="47.25">
      <c r="B51" s="21" t="s">
        <v>176</v>
      </c>
      <c r="C51" s="21" t="s">
        <v>66</v>
      </c>
      <c r="D51" s="21" t="s">
        <v>11</v>
      </c>
      <c r="E51" s="75" t="s">
        <v>67</v>
      </c>
      <c r="F51" s="60" t="s">
        <v>200</v>
      </c>
      <c r="G51" s="39">
        <v>9000</v>
      </c>
      <c r="H51" s="39"/>
      <c r="I51" s="36">
        <f t="shared" si="0"/>
        <v>9000</v>
      </c>
    </row>
    <row r="52" spans="2:9" ht="31.5">
      <c r="B52" s="21" t="s">
        <v>176</v>
      </c>
      <c r="C52" s="21" t="s">
        <v>66</v>
      </c>
      <c r="D52" s="21" t="s">
        <v>11</v>
      </c>
      <c r="E52" s="75" t="s">
        <v>67</v>
      </c>
      <c r="F52" s="60" t="s">
        <v>177</v>
      </c>
      <c r="G52" s="39">
        <v>60000</v>
      </c>
      <c r="H52" s="39"/>
      <c r="I52" s="36">
        <f t="shared" si="0"/>
        <v>60000</v>
      </c>
    </row>
    <row r="53" spans="2:9" ht="15.75">
      <c r="B53" s="22" t="s">
        <v>52</v>
      </c>
      <c r="C53" s="22"/>
      <c r="D53" s="22"/>
      <c r="E53" s="27" t="s">
        <v>53</v>
      </c>
      <c r="F53" s="30" t="s">
        <v>13</v>
      </c>
      <c r="G53" s="32">
        <f>G54</f>
        <v>100000</v>
      </c>
      <c r="H53" s="32">
        <f>H54</f>
        <v>0</v>
      </c>
      <c r="I53" s="32">
        <f t="shared" si="0"/>
        <v>100000</v>
      </c>
    </row>
    <row r="54" spans="2:9" ht="15.75">
      <c r="B54" s="22" t="s">
        <v>54</v>
      </c>
      <c r="C54" s="22"/>
      <c r="D54" s="22"/>
      <c r="E54" s="27" t="s">
        <v>53</v>
      </c>
      <c r="F54" s="30" t="s">
        <v>13</v>
      </c>
      <c r="G54" s="32">
        <f>G55</f>
        <v>100000</v>
      </c>
      <c r="H54" s="32">
        <f>H55</f>
        <v>0</v>
      </c>
      <c r="I54" s="32">
        <f t="shared" si="0"/>
        <v>100000</v>
      </c>
    </row>
    <row r="55" spans="2:9" ht="63">
      <c r="B55" s="23" t="s">
        <v>55</v>
      </c>
      <c r="C55" s="23" t="s">
        <v>56</v>
      </c>
      <c r="D55" s="23" t="s">
        <v>57</v>
      </c>
      <c r="E55" s="62" t="s">
        <v>58</v>
      </c>
      <c r="F55" s="60" t="s">
        <v>59</v>
      </c>
      <c r="G55" s="39">
        <v>100000</v>
      </c>
      <c r="H55" s="39"/>
      <c r="I55" s="36">
        <f t="shared" si="0"/>
        <v>100000</v>
      </c>
    </row>
    <row r="56" spans="2:9" ht="63">
      <c r="B56" s="22" t="s">
        <v>70</v>
      </c>
      <c r="C56" s="22"/>
      <c r="D56" s="22"/>
      <c r="E56" s="27" t="s">
        <v>71</v>
      </c>
      <c r="F56" s="30" t="s">
        <v>13</v>
      </c>
      <c r="G56" s="32">
        <f>G57</f>
        <v>1375000</v>
      </c>
      <c r="H56" s="32">
        <f>H57</f>
        <v>-1959375</v>
      </c>
      <c r="I56" s="32">
        <f t="shared" si="0"/>
        <v>-584375</v>
      </c>
    </row>
    <row r="57" spans="2:9" ht="63">
      <c r="B57" s="22" t="s">
        <v>72</v>
      </c>
      <c r="C57" s="22"/>
      <c r="D57" s="22"/>
      <c r="E57" s="27" t="s">
        <v>71</v>
      </c>
      <c r="F57" s="30" t="s">
        <v>13</v>
      </c>
      <c r="G57" s="32">
        <f>G58+G59+G60+G61</f>
        <v>1375000</v>
      </c>
      <c r="H57" s="32">
        <f>H58+H59+H60+H61</f>
        <v>-1959375</v>
      </c>
      <c r="I57" s="32">
        <f t="shared" si="0"/>
        <v>-584375</v>
      </c>
    </row>
    <row r="58" spans="2:9" ht="47.25">
      <c r="B58" s="21" t="s">
        <v>73</v>
      </c>
      <c r="C58" s="21" t="s">
        <v>74</v>
      </c>
      <c r="D58" s="21" t="s">
        <v>75</v>
      </c>
      <c r="E58" s="52" t="s">
        <v>76</v>
      </c>
      <c r="F58" s="60" t="s">
        <v>85</v>
      </c>
      <c r="G58" s="39">
        <v>650000</v>
      </c>
      <c r="H58" s="39"/>
      <c r="I58" s="36">
        <f t="shared" si="0"/>
        <v>650000</v>
      </c>
    </row>
    <row r="59" spans="2:9" ht="15.75">
      <c r="B59" s="21" t="s">
        <v>73</v>
      </c>
      <c r="C59" s="21" t="s">
        <v>74</v>
      </c>
      <c r="D59" s="21" t="s">
        <v>75</v>
      </c>
      <c r="E59" s="52" t="s">
        <v>76</v>
      </c>
      <c r="F59" s="60" t="s">
        <v>84</v>
      </c>
      <c r="G59" s="39">
        <f>20000+5000</f>
        <v>25000</v>
      </c>
      <c r="H59" s="39"/>
      <c r="I59" s="36">
        <f t="shared" si="0"/>
        <v>25000</v>
      </c>
    </row>
    <row r="60" spans="2:9" ht="47.25">
      <c r="B60" s="21" t="s">
        <v>77</v>
      </c>
      <c r="C60" s="21" t="s">
        <v>78</v>
      </c>
      <c r="D60" s="21" t="s">
        <v>79</v>
      </c>
      <c r="E60" s="52" t="s">
        <v>80</v>
      </c>
      <c r="F60" s="71" t="s">
        <v>86</v>
      </c>
      <c r="G60" s="39">
        <v>700000</v>
      </c>
      <c r="H60" s="39"/>
      <c r="I60" s="36">
        <f t="shared" si="0"/>
        <v>700000</v>
      </c>
    </row>
    <row r="61" spans="2:9" ht="16.5">
      <c r="B61" s="21" t="s">
        <v>81</v>
      </c>
      <c r="C61" s="21" t="s">
        <v>82</v>
      </c>
      <c r="D61" s="21" t="s">
        <v>57</v>
      </c>
      <c r="E61" s="70" t="s">
        <v>83</v>
      </c>
      <c r="F61" s="60" t="s">
        <v>84</v>
      </c>
      <c r="G61" s="39"/>
      <c r="H61" s="74">
        <f>2500000-4612935-846440+1000000</f>
        <v>-1959375</v>
      </c>
      <c r="I61" s="36">
        <f t="shared" si="0"/>
        <v>-1959375</v>
      </c>
    </row>
    <row r="62" spans="2:9" ht="31.5">
      <c r="B62" s="22" t="s">
        <v>96</v>
      </c>
      <c r="C62" s="22"/>
      <c r="D62" s="22"/>
      <c r="E62" s="27" t="s">
        <v>97</v>
      </c>
      <c r="F62" s="30" t="s">
        <v>13</v>
      </c>
      <c r="G62" s="32">
        <f>G63</f>
        <v>4218500</v>
      </c>
      <c r="H62" s="32">
        <f>H63</f>
        <v>187359</v>
      </c>
      <c r="I62" s="32">
        <f t="shared" si="0"/>
        <v>4405859</v>
      </c>
    </row>
    <row r="63" spans="2:9" ht="31.5">
      <c r="B63" s="22">
        <v>4710000</v>
      </c>
      <c r="C63" s="22"/>
      <c r="D63" s="22"/>
      <c r="E63" s="27" t="s">
        <v>97</v>
      </c>
      <c r="F63" s="30" t="s">
        <v>13</v>
      </c>
      <c r="G63" s="32">
        <f>G66+G67+G64+G65</f>
        <v>4218500</v>
      </c>
      <c r="H63" s="32">
        <f>H66+H67+H64+H65</f>
        <v>187359</v>
      </c>
      <c r="I63" s="32">
        <f t="shared" si="0"/>
        <v>4405859</v>
      </c>
    </row>
    <row r="64" spans="2:9" ht="31.5">
      <c r="B64" s="21" t="s">
        <v>171</v>
      </c>
      <c r="C64" s="21" t="s">
        <v>172</v>
      </c>
      <c r="D64" s="21" t="s">
        <v>173</v>
      </c>
      <c r="E64" s="52" t="s">
        <v>174</v>
      </c>
      <c r="F64" s="58" t="s">
        <v>175</v>
      </c>
      <c r="G64" s="39"/>
      <c r="H64" s="57">
        <v>257359</v>
      </c>
      <c r="I64" s="36">
        <f t="shared" si="0"/>
        <v>257359</v>
      </c>
    </row>
    <row r="65" spans="2:9" ht="31.5">
      <c r="B65" s="21" t="s">
        <v>164</v>
      </c>
      <c r="C65" s="21" t="s">
        <v>165</v>
      </c>
      <c r="D65" s="21" t="s">
        <v>166</v>
      </c>
      <c r="E65" s="52" t="s">
        <v>167</v>
      </c>
      <c r="F65" s="58" t="s">
        <v>168</v>
      </c>
      <c r="G65" s="39">
        <f>1504900+2713600</f>
        <v>4218500</v>
      </c>
      <c r="H65" s="57"/>
      <c r="I65" s="36">
        <f t="shared" si="0"/>
        <v>4218500</v>
      </c>
    </row>
    <row r="66" spans="2:9" ht="31.5">
      <c r="B66" s="23" t="s">
        <v>98</v>
      </c>
      <c r="C66" s="23" t="s">
        <v>99</v>
      </c>
      <c r="D66" s="21" t="s">
        <v>100</v>
      </c>
      <c r="E66" s="52" t="s">
        <v>101</v>
      </c>
      <c r="F66" s="58" t="s">
        <v>106</v>
      </c>
      <c r="G66" s="39"/>
      <c r="H66" s="57">
        <v>391258</v>
      </c>
      <c r="I66" s="36">
        <f t="shared" si="0"/>
        <v>391258</v>
      </c>
    </row>
    <row r="67" spans="2:9" ht="31.5">
      <c r="B67" s="21" t="s">
        <v>102</v>
      </c>
      <c r="C67" s="21" t="s">
        <v>103</v>
      </c>
      <c r="D67" s="21" t="s">
        <v>104</v>
      </c>
      <c r="E67" s="64" t="s">
        <v>105</v>
      </c>
      <c r="F67" s="58" t="s">
        <v>106</v>
      </c>
      <c r="G67" s="39"/>
      <c r="H67" s="57">
        <v>-461258</v>
      </c>
      <c r="I67" s="36">
        <f t="shared" si="0"/>
        <v>-461258</v>
      </c>
    </row>
    <row r="68" spans="2:9" ht="31.5">
      <c r="B68" s="22" t="s">
        <v>107</v>
      </c>
      <c r="C68" s="22"/>
      <c r="D68" s="22"/>
      <c r="E68" s="27" t="s">
        <v>108</v>
      </c>
      <c r="F68" s="30" t="s">
        <v>13</v>
      </c>
      <c r="G68" s="32">
        <f>G69</f>
        <v>0</v>
      </c>
      <c r="H68" s="32">
        <f>H69</f>
        <v>70000</v>
      </c>
      <c r="I68" s="32">
        <f t="shared" si="0"/>
        <v>70000</v>
      </c>
    </row>
    <row r="69" spans="2:9" ht="31.5">
      <c r="B69" s="22" t="s">
        <v>109</v>
      </c>
      <c r="C69" s="22"/>
      <c r="D69" s="22"/>
      <c r="E69" s="27" t="s">
        <v>108</v>
      </c>
      <c r="F69" s="30" t="s">
        <v>13</v>
      </c>
      <c r="G69" s="32">
        <f>G70</f>
        <v>0</v>
      </c>
      <c r="H69" s="32">
        <f>H70</f>
        <v>70000</v>
      </c>
      <c r="I69" s="32">
        <f aca="true" t="shared" si="1" ref="I69:I78">G69+H69</f>
        <v>70000</v>
      </c>
    </row>
    <row r="70" spans="2:9" ht="31.5">
      <c r="B70" s="21" t="s">
        <v>110</v>
      </c>
      <c r="C70" s="21" t="s">
        <v>111</v>
      </c>
      <c r="D70" s="21" t="s">
        <v>112</v>
      </c>
      <c r="E70" s="72" t="s">
        <v>113</v>
      </c>
      <c r="F70" s="58" t="s">
        <v>106</v>
      </c>
      <c r="G70" s="39"/>
      <c r="H70" s="57">
        <v>70000</v>
      </c>
      <c r="I70" s="36">
        <f t="shared" si="1"/>
        <v>70000</v>
      </c>
    </row>
    <row r="71" spans="2:9" ht="47.25">
      <c r="B71" s="22" t="s">
        <v>87</v>
      </c>
      <c r="C71" s="22"/>
      <c r="D71" s="22"/>
      <c r="E71" s="27" t="s">
        <v>88</v>
      </c>
      <c r="F71" s="30" t="s">
        <v>13</v>
      </c>
      <c r="G71" s="32">
        <f>G72</f>
        <v>31969</v>
      </c>
      <c r="H71" s="32">
        <f>H72</f>
        <v>168000</v>
      </c>
      <c r="I71" s="32">
        <f t="shared" si="1"/>
        <v>199969</v>
      </c>
    </row>
    <row r="72" spans="2:9" ht="47.25">
      <c r="B72" s="22" t="s">
        <v>89</v>
      </c>
      <c r="C72" s="22"/>
      <c r="D72" s="22"/>
      <c r="E72" s="27" t="s">
        <v>88</v>
      </c>
      <c r="F72" s="30" t="s">
        <v>13</v>
      </c>
      <c r="G72" s="32">
        <f>G73</f>
        <v>31969</v>
      </c>
      <c r="H72" s="32">
        <f>H73</f>
        <v>168000</v>
      </c>
      <c r="I72" s="32">
        <f t="shared" si="1"/>
        <v>199969</v>
      </c>
    </row>
    <row r="73" spans="2:9" ht="47.25">
      <c r="B73" s="21" t="s">
        <v>90</v>
      </c>
      <c r="C73" s="23" t="s">
        <v>78</v>
      </c>
      <c r="D73" s="21" t="s">
        <v>79</v>
      </c>
      <c r="E73" s="45" t="s">
        <v>80</v>
      </c>
      <c r="F73" s="58" t="s">
        <v>91</v>
      </c>
      <c r="G73" s="74">
        <v>31969</v>
      </c>
      <c r="H73" s="39">
        <v>168000</v>
      </c>
      <c r="I73" s="36">
        <f t="shared" si="1"/>
        <v>199969</v>
      </c>
    </row>
    <row r="74" spans="2:9" ht="33.75" customHeight="1">
      <c r="B74" s="22" t="s">
        <v>19</v>
      </c>
      <c r="C74" s="22"/>
      <c r="D74" s="22"/>
      <c r="E74" s="27" t="s">
        <v>20</v>
      </c>
      <c r="F74" s="30" t="s">
        <v>13</v>
      </c>
      <c r="G74" s="32">
        <f>G75</f>
        <v>-346668</v>
      </c>
      <c r="H74" s="32">
        <f>H75</f>
        <v>1398863</v>
      </c>
      <c r="I74" s="32">
        <f t="shared" si="1"/>
        <v>1052195</v>
      </c>
    </row>
    <row r="75" spans="2:9" ht="33.75" customHeight="1">
      <c r="B75" s="22" t="s">
        <v>21</v>
      </c>
      <c r="C75" s="22"/>
      <c r="D75" s="22"/>
      <c r="E75" s="27" t="s">
        <v>20</v>
      </c>
      <c r="F75" s="30" t="s">
        <v>13</v>
      </c>
      <c r="G75" s="32">
        <f>G76+G77+G78</f>
        <v>-346668</v>
      </c>
      <c r="H75" s="32">
        <f>H76+H77+H78</f>
        <v>1398863</v>
      </c>
      <c r="I75" s="32">
        <f t="shared" si="1"/>
        <v>1052195</v>
      </c>
    </row>
    <row r="76" spans="2:9" ht="31.5">
      <c r="B76" s="21" t="s">
        <v>92</v>
      </c>
      <c r="C76" s="23" t="s">
        <v>78</v>
      </c>
      <c r="D76" s="21" t="s">
        <v>79</v>
      </c>
      <c r="E76" s="45" t="s">
        <v>80</v>
      </c>
      <c r="F76" s="46" t="s">
        <v>94</v>
      </c>
      <c r="G76" s="48">
        <v>100000</v>
      </c>
      <c r="H76" s="48"/>
      <c r="I76" s="49">
        <f t="shared" si="1"/>
        <v>100000</v>
      </c>
    </row>
    <row r="77" spans="2:9" ht="47.25" customHeight="1">
      <c r="B77" s="21" t="s">
        <v>93</v>
      </c>
      <c r="C77" s="23" t="s">
        <v>66</v>
      </c>
      <c r="D77" s="21" t="s">
        <v>11</v>
      </c>
      <c r="E77" s="45" t="s">
        <v>69</v>
      </c>
      <c r="F77" s="46" t="s">
        <v>95</v>
      </c>
      <c r="G77" s="48">
        <f>600000-728424-626576</f>
        <v>-755000</v>
      </c>
      <c r="H77" s="48"/>
      <c r="I77" s="49">
        <f t="shared" si="1"/>
        <v>-755000</v>
      </c>
    </row>
    <row r="78" spans="2:9" ht="51.75" customHeight="1">
      <c r="B78" s="21" t="s">
        <v>158</v>
      </c>
      <c r="C78" s="21" t="s">
        <v>82</v>
      </c>
      <c r="D78" s="21" t="s">
        <v>57</v>
      </c>
      <c r="E78" s="70" t="s">
        <v>159</v>
      </c>
      <c r="F78" s="46" t="s">
        <v>95</v>
      </c>
      <c r="G78" s="48">
        <f>79867+228465</f>
        <v>308332</v>
      </c>
      <c r="H78" s="48">
        <f>648557+750306</f>
        <v>1398863</v>
      </c>
      <c r="I78" s="49">
        <f t="shared" si="1"/>
        <v>1707195</v>
      </c>
    </row>
    <row r="79" spans="2:12" ht="18.75">
      <c r="B79" s="12"/>
      <c r="C79" s="12"/>
      <c r="D79" s="16"/>
      <c r="E79" s="29" t="s">
        <v>2</v>
      </c>
      <c r="F79" s="13"/>
      <c r="G79" s="50">
        <f>G5+G11+G15+G34+G40+G48+G53+G56+G62+G68+G71+G74</f>
        <v>14308341</v>
      </c>
      <c r="H79" s="50">
        <f>H5+H11+H15+H34+H40+H48+H53+H56+H62+H68+H71+H74</f>
        <v>6810322</v>
      </c>
      <c r="I79" s="50">
        <f>G79+H79</f>
        <v>21118663</v>
      </c>
      <c r="L79" s="85"/>
    </row>
    <row r="80" ht="134.25" customHeight="1"/>
    <row r="81" spans="2:10" ht="47.25" customHeight="1">
      <c r="B81" s="4" t="s">
        <v>12</v>
      </c>
      <c r="C81" s="4"/>
      <c r="D81" s="4"/>
      <c r="E81" s="4"/>
      <c r="F81" s="47"/>
      <c r="G81" s="3" t="s">
        <v>22</v>
      </c>
      <c r="H81" s="3"/>
      <c r="I81" s="34"/>
      <c r="J81" s="33"/>
    </row>
    <row r="82" spans="2:15" ht="20.25" customHeight="1">
      <c r="B82" s="1"/>
      <c r="C82" s="1"/>
      <c r="D82" s="1"/>
      <c r="E82" s="1"/>
      <c r="F82" s="1"/>
      <c r="G82" s="1"/>
      <c r="H82" s="1"/>
      <c r="I82" s="1"/>
      <c r="J82" s="20"/>
      <c r="K82" s="20"/>
      <c r="L82" s="20"/>
      <c r="M82" s="20"/>
      <c r="N82" s="20"/>
      <c r="O82" s="20"/>
    </row>
    <row r="83" spans="2:15" ht="19.5" customHeight="1">
      <c r="B83" s="1"/>
      <c r="C83" s="1"/>
      <c r="D83" s="1"/>
      <c r="E83" s="1"/>
      <c r="F83" s="1"/>
      <c r="G83" s="1"/>
      <c r="H83" s="1"/>
      <c r="I83" s="1"/>
      <c r="J83" s="20"/>
      <c r="K83" s="20"/>
      <c r="L83" s="20"/>
      <c r="M83" s="20"/>
      <c r="N83" s="20"/>
      <c r="O83" s="20"/>
    </row>
  </sheetData>
  <sheetProtection/>
  <mergeCells count="6">
    <mergeCell ref="B82:I82"/>
    <mergeCell ref="B83:I83"/>
    <mergeCell ref="G1:I1"/>
    <mergeCell ref="B2:I2"/>
    <mergeCell ref="B81:E81"/>
    <mergeCell ref="G81:H81"/>
  </mergeCells>
  <printOptions/>
  <pageMargins left="0.6692913385826772" right="0.5118110236220472" top="0.5511811023622047" bottom="0.35433070866141736" header="0.15748031496062992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2" manualBreakCount="2">
    <brk id="38" min="1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2017-06-02T12:01:45Z</cp:lastPrinted>
  <dcterms:created xsi:type="dcterms:W3CDTF">2014-01-17T10:52:16Z</dcterms:created>
  <dcterms:modified xsi:type="dcterms:W3CDTF">2017-09-08T12:02:24Z</dcterms:modified>
  <cp:category/>
  <cp:version/>
  <cp:contentType/>
  <cp:contentStatus/>
</cp:coreProperties>
</file>